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0" windowWidth="9720" windowHeight="4320" activeTab="1"/>
  </bookViews>
  <sheets>
    <sheet name="пр 1" sheetId="1" r:id="rId1"/>
    <sheet name="пр 2" sheetId="2" r:id="rId2"/>
    <sheet name="пр 3" sheetId="3" r:id="rId3"/>
    <sheet name="Лист1" sheetId="4" r:id="rId4"/>
  </sheets>
  <externalReferences>
    <externalReference r:id="rId7"/>
  </externalReferences>
  <definedNames>
    <definedName name="_xlnm.Print_Titles" localSheetId="0">'пр 1'!$6:$7</definedName>
    <definedName name="_xlnm.Print_Titles" localSheetId="1">'пр 2'!$7:$9</definedName>
    <definedName name="_xlnm.Print_Area" localSheetId="1">'пр 2'!$A$1:$K$32</definedName>
    <definedName name="_xlnm.Print_Area" localSheetId="2">'пр 3'!$A$1:$I$11</definedName>
    <definedName name="стокиобъем11">#REF!</definedName>
    <definedName name="стокиобъем12">#REF!</definedName>
    <definedName name="стокитариф11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<sst xmlns="http://schemas.openxmlformats.org/spreadsheetml/2006/main" count="101" uniqueCount="84">
  <si>
    <t>Наименование показателей</t>
  </si>
  <si>
    <t>1.1.</t>
  </si>
  <si>
    <t>1.2.</t>
  </si>
  <si>
    <t>РЭК</t>
  </si>
  <si>
    <t>Величина расходов, не учтенных в тарифе</t>
  </si>
  <si>
    <t>тыс. руб.</t>
  </si>
  <si>
    <t>№ п/п</t>
  </si>
  <si>
    <t>Наименование показателя</t>
  </si>
  <si>
    <t>Единица измерения</t>
  </si>
  <si>
    <t>Организация</t>
  </si>
  <si>
    <t xml:space="preserve">Расходы, учтенные и неучтенные при расчете тарифа   </t>
  </si>
  <si>
    <t>Показатель (группы потребителей)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</si>
  <si>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</si>
  <si>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</si>
  <si>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</si>
  <si>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>к  протоколу</t>
  </si>
  <si>
    <t>2014 г.</t>
  </si>
  <si>
    <t>2015 г.</t>
  </si>
  <si>
    <t>Мощность полигона по захоронению ТБО</t>
  </si>
  <si>
    <t>Мощность объектов по утилизации ТБО</t>
  </si>
  <si>
    <t>Количество обслуживаемого населения</t>
  </si>
  <si>
    <t>2014 год</t>
  </si>
  <si>
    <t>2016 год</t>
  </si>
  <si>
    <t>2015 год</t>
  </si>
  <si>
    <t>Расходы на оплату услуг, выполненных сторонними организациями</t>
  </si>
  <si>
    <t>Расходы на сырье и материалы</t>
  </si>
  <si>
    <t>Тарифы на услуги по утилизации (захоронению) твердых бытовых отходов</t>
  </si>
  <si>
    <t>01.01.2014 - 30.06.2014</t>
  </si>
  <si>
    <t>01.07.2014 - 31.12.2014</t>
  </si>
  <si>
    <t>01.01.2015 -30.06.2015</t>
  </si>
  <si>
    <t>01.07.2015 - 31.12.2015</t>
  </si>
  <si>
    <t>01.01.2016 -30.06.2016</t>
  </si>
  <si>
    <t>01.07.2016 - 31.12.2016</t>
  </si>
  <si>
    <t>1.</t>
  </si>
  <si>
    <t>2.</t>
  </si>
  <si>
    <t>Основные технико-экономические показатели</t>
  </si>
  <si>
    <t xml:space="preserve">Величина показателя </t>
  </si>
  <si>
    <t>2016 г.</t>
  </si>
  <si>
    <t>Объем реализации товаров и услуг, в том числе по потребителям:</t>
  </si>
  <si>
    <t>тыс. м3</t>
  </si>
  <si>
    <t>населению</t>
  </si>
  <si>
    <t>бюджетным потребителям</t>
  </si>
  <si>
    <t>1.3.</t>
  </si>
  <si>
    <t>прочим потребителям</t>
  </si>
  <si>
    <t>человек</t>
  </si>
  <si>
    <t>Расходы на оплату труда основного персонала</t>
  </si>
  <si>
    <t>2.1.</t>
  </si>
  <si>
    <t>численность основного персонала, чел.</t>
  </si>
  <si>
    <t>Отчисления на социальные нужды</t>
  </si>
  <si>
    <t>Амортизация и аренда основных средств и нематериальных активов</t>
  </si>
  <si>
    <t>Ремонт и техническое обслуживание, в т.ч.</t>
  </si>
  <si>
    <t>5.1.</t>
  </si>
  <si>
    <t>расходы на оплату труда ремонтного персонала</t>
  </si>
  <si>
    <t>5.2.</t>
  </si>
  <si>
    <t>отчисления на социальные нужды</t>
  </si>
  <si>
    <t>5.3.</t>
  </si>
  <si>
    <t>текущий ремонт</t>
  </si>
  <si>
    <t>5.4.</t>
  </si>
  <si>
    <t>капитальный ремонт</t>
  </si>
  <si>
    <t>Прочие расходы, связанные с утилизацией (захоронением) отходов, в т. ч.</t>
  </si>
  <si>
    <t>7.1.</t>
  </si>
  <si>
    <t>расходы на ГСМ</t>
  </si>
  <si>
    <t>7.2.</t>
  </si>
  <si>
    <t>общепроизводственные (цеховые) расходы, в т.ч.</t>
  </si>
  <si>
    <t>7.2.1.</t>
  </si>
  <si>
    <t>расходы на оплату труда общепроизводственного персонала</t>
  </si>
  <si>
    <t>7.2.2.</t>
  </si>
  <si>
    <t>7.3.</t>
  </si>
  <si>
    <t>общехозяйственные (управленческие) расходы, в т.ч.</t>
  </si>
  <si>
    <t>7.3.1.</t>
  </si>
  <si>
    <t>расходы на оплату труда общехозяйственного персонала</t>
  </si>
  <si>
    <t>7.3.2.</t>
  </si>
  <si>
    <t>Итого себестоимость</t>
  </si>
  <si>
    <t>Валовая прибыль, в т.ч.</t>
  </si>
  <si>
    <t>9.1.</t>
  </si>
  <si>
    <t>налоги и сборы</t>
  </si>
  <si>
    <t>Выручка от регулируемой деятельности</t>
  </si>
  <si>
    <t>транспорт, лаб иссл</t>
  </si>
  <si>
    <t>общества с ограниченной ответственностью «Байкал-2000»                                       (г. Норильск, ИНН 2457047410)</t>
  </si>
  <si>
    <t>Тарифы на услуги по утилизации (захоронению) твердых бытовых отходов для потребителей общества с ограниченной ответственностью «Байкал-2000»   (г. Норильск, ИНН 2457047410)</t>
  </si>
  <si>
    <t xml:space="preserve">общества с ограниченной ответственностью  «Байкал-2000»   (г. Норильск, ИНН 2457047410) </t>
  </si>
  <si>
    <t>Приложение № 2                                           к экспертному заключению по делу 
№ 6-13в</t>
  </si>
  <si>
    <t>Приложение № 1
к экспертному заключению 
по делу № 6-13в</t>
  </si>
  <si>
    <t>Приложение № 3                                           к экспертному заключению по делу № 6-13в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</si>
</sst>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  <numFmt numFmtId="198" formatCode="#,##0.000"/>
  </numFmts>
  <fonts count="50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name val="Arial"/>
      <family val="2"/>
    </font>
    <font>
      <sz val="12"/>
      <color indexed="10"/>
      <name val="Times New Roman"/>
      <family val="1"/>
    </font>
    <font>
      <sz val="14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58" applyFont="1">
      <alignment/>
      <protection/>
    </xf>
    <xf numFmtId="0" fontId="5" fillId="0" borderId="0" xfId="58" applyFont="1" applyAlignment="1">
      <alignment horizontal="center"/>
      <protection/>
    </xf>
    <xf numFmtId="0" fontId="7" fillId="0" borderId="0" xfId="58" applyFont="1">
      <alignment/>
      <protection/>
    </xf>
    <xf numFmtId="0" fontId="7" fillId="0" borderId="0" xfId="58" applyFont="1" applyAlignment="1">
      <alignment horizontal="center"/>
      <protection/>
    </xf>
    <xf numFmtId="0" fontId="5" fillId="0" borderId="0" xfId="58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7" fillId="0" borderId="0" xfId="58" applyFont="1" applyFill="1" applyAlignment="1">
      <alignment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198" fontId="1" fillId="0" borderId="11" xfId="53" applyNumberFormat="1" applyFont="1" applyBorder="1" applyAlignment="1">
      <alignment horizontal="center" vertical="center"/>
      <protection/>
    </xf>
    <xf numFmtId="0" fontId="7" fillId="0" borderId="0" xfId="58" applyFont="1" applyFill="1" applyAlignment="1">
      <alignment horizontal="left" vertical="center" wrapText="1"/>
      <protection/>
    </xf>
    <xf numFmtId="2" fontId="1" fillId="0" borderId="10" xfId="0" applyNumberFormat="1" applyFont="1" applyBorder="1" applyAlignment="1">
      <alignment horizontal="center" vertical="center" wrapText="1"/>
    </xf>
    <xf numFmtId="4" fontId="1" fillId="0" borderId="11" xfId="53" applyNumberFormat="1" applyFont="1" applyBorder="1" applyAlignment="1">
      <alignment horizontal="center" vertical="center"/>
      <protection/>
    </xf>
    <xf numFmtId="4" fontId="1" fillId="0" borderId="10" xfId="53" applyNumberFormat="1" applyFont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45" fillId="0" borderId="10" xfId="57" applyFont="1" applyBorder="1" applyAlignment="1">
      <alignment vertical="center" wrapText="1"/>
      <protection/>
    </xf>
    <xf numFmtId="0" fontId="45" fillId="0" borderId="10" xfId="57" applyFont="1" applyBorder="1" applyAlignment="1">
      <alignment horizontal="center" vertical="center" wrapText="1"/>
      <protection/>
    </xf>
    <xf numFmtId="0" fontId="45" fillId="0" borderId="10" xfId="57" applyFont="1" applyBorder="1" applyAlignment="1">
      <alignment horizontal="center" vertical="center" wrapText="1"/>
      <protection/>
    </xf>
    <xf numFmtId="0" fontId="46" fillId="0" borderId="0" xfId="57" applyFont="1">
      <alignment/>
      <protection/>
    </xf>
    <xf numFmtId="0" fontId="47" fillId="0" borderId="0" xfId="57" applyFont="1" applyAlignment="1">
      <alignment horizontal="left" vertical="center"/>
      <protection/>
    </xf>
    <xf numFmtId="0" fontId="47" fillId="0" borderId="0" xfId="57" applyFont="1" applyAlignment="1">
      <alignment vertical="center"/>
      <protection/>
    </xf>
    <xf numFmtId="0" fontId="47" fillId="0" borderId="0" xfId="57" applyFont="1" applyAlignment="1">
      <alignment vertical="center" wrapText="1"/>
      <protection/>
    </xf>
    <xf numFmtId="0" fontId="46" fillId="0" borderId="0" xfId="57" applyFont="1" applyAlignment="1">
      <alignment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48" fillId="0" borderId="10" xfId="57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8" fillId="0" borderId="10" xfId="57" applyFont="1" applyBorder="1" applyAlignment="1">
      <alignment horizontal="center" wrapText="1"/>
      <protection/>
    </xf>
    <xf numFmtId="2" fontId="1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0" xfId="58" applyFont="1" applyBorder="1" applyAlignment="1">
      <alignment horizontal="center" vertical="center" wrapText="1"/>
      <protection/>
    </xf>
    <xf numFmtId="0" fontId="7" fillId="0" borderId="0" xfId="58" applyFont="1" applyFill="1" applyAlignment="1">
      <alignment horizontal="left" vertical="center" wrapText="1"/>
      <protection/>
    </xf>
    <xf numFmtId="0" fontId="7" fillId="0" borderId="0" xfId="58" applyFont="1" applyAlignment="1">
      <alignment horizontal="center" vertical="center" wrapText="1"/>
      <protection/>
    </xf>
    <xf numFmtId="0" fontId="0" fillId="0" borderId="0" xfId="0" applyAlignment="1">
      <alignment/>
    </xf>
    <xf numFmtId="0" fontId="47" fillId="0" borderId="0" xfId="0" applyFont="1" applyAlignment="1">
      <alignment horizontal="center" vertical="center" wrapText="1"/>
    </xf>
    <xf numFmtId="0" fontId="49" fillId="0" borderId="0" xfId="57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45" fillId="0" borderId="10" xfId="57" applyFont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Экспертное заключение ООО Типтур Водоотведение (приложения 1-7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5"/>
  <sheetViews>
    <sheetView view="pageLayout" workbookViewId="0" topLeftCell="A1">
      <selection activeCell="D1" sqref="D1:F1"/>
    </sheetView>
  </sheetViews>
  <sheetFormatPr defaultColWidth="39.8515625" defaultRowHeight="12.75"/>
  <cols>
    <col min="1" max="1" width="6.140625" style="2" customWidth="1"/>
    <col min="2" max="2" width="29.421875" style="2" customWidth="1"/>
    <col min="3" max="3" width="12.8515625" style="2" customWidth="1"/>
    <col min="4" max="4" width="10.421875" style="2" customWidth="1"/>
    <col min="5" max="5" width="11.7109375" style="2" customWidth="1"/>
    <col min="6" max="6" width="12.7109375" style="2" customWidth="1"/>
    <col min="7" max="16384" width="39.8515625" style="2" customWidth="1"/>
  </cols>
  <sheetData>
    <row r="1" spans="1:6" ht="53.25" customHeight="1">
      <c r="A1" s="37"/>
      <c r="B1" s="37"/>
      <c r="C1" s="37"/>
      <c r="D1" s="45" t="s">
        <v>82</v>
      </c>
      <c r="E1" s="46"/>
      <c r="F1" s="46"/>
    </row>
    <row r="2" spans="1:6" ht="30" customHeight="1">
      <c r="A2" s="37"/>
      <c r="B2" s="37"/>
      <c r="C2" s="37"/>
      <c r="D2" s="37"/>
      <c r="E2" s="37"/>
      <c r="F2" s="38"/>
    </row>
    <row r="3" spans="1:7" ht="20.25" customHeight="1">
      <c r="A3" s="43" t="s">
        <v>35</v>
      </c>
      <c r="B3" s="43"/>
      <c r="C3" s="43"/>
      <c r="D3" s="43"/>
      <c r="E3" s="43"/>
      <c r="F3" s="43"/>
      <c r="G3" s="15" t="s">
        <v>15</v>
      </c>
    </row>
    <row r="4" spans="1:9" ht="38.25" customHeight="1">
      <c r="A4" s="44" t="s">
        <v>78</v>
      </c>
      <c r="B4" s="44"/>
      <c r="C4" s="44"/>
      <c r="D4" s="44"/>
      <c r="E4" s="44"/>
      <c r="F4" s="44"/>
      <c r="G4" s="1"/>
      <c r="H4" s="1"/>
      <c r="I4" s="1"/>
    </row>
    <row r="5" spans="1:6" ht="18.75">
      <c r="A5" s="37"/>
      <c r="B5" s="37"/>
      <c r="C5" s="37"/>
      <c r="D5" s="37"/>
      <c r="E5" s="37"/>
      <c r="F5" s="38"/>
    </row>
    <row r="6" spans="1:6" ht="36" customHeight="1">
      <c r="A6" s="47" t="s">
        <v>6</v>
      </c>
      <c r="B6" s="47" t="s">
        <v>7</v>
      </c>
      <c r="C6" s="47" t="s">
        <v>8</v>
      </c>
      <c r="D6" s="49" t="s">
        <v>36</v>
      </c>
      <c r="E6" s="50"/>
      <c r="F6" s="51"/>
    </row>
    <row r="7" spans="1:6" ht="15.75">
      <c r="A7" s="48"/>
      <c r="B7" s="48"/>
      <c r="C7" s="48"/>
      <c r="D7" s="35" t="s">
        <v>16</v>
      </c>
      <c r="E7" s="35" t="s">
        <v>17</v>
      </c>
      <c r="F7" s="35" t="s">
        <v>37</v>
      </c>
    </row>
    <row r="8" spans="1:6" ht="33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</row>
    <row r="9" spans="1:6" ht="47.25" customHeight="1">
      <c r="A9" s="35">
        <v>1</v>
      </c>
      <c r="B9" s="36" t="s">
        <v>38</v>
      </c>
      <c r="C9" s="35" t="s">
        <v>39</v>
      </c>
      <c r="D9" s="35">
        <f>D10+D11+D12</f>
        <v>122.37</v>
      </c>
      <c r="E9" s="35">
        <f>E10+E11+E12</f>
        <v>122.37</v>
      </c>
      <c r="F9" s="35">
        <f>F10+F11+F12</f>
        <v>122.37</v>
      </c>
    </row>
    <row r="10" spans="1:6" ht="36" customHeight="1">
      <c r="A10" s="35" t="s">
        <v>1</v>
      </c>
      <c r="B10" s="36" t="s">
        <v>40</v>
      </c>
      <c r="C10" s="35" t="s">
        <v>39</v>
      </c>
      <c r="D10" s="35">
        <v>96.67</v>
      </c>
      <c r="E10" s="35">
        <v>96.67</v>
      </c>
      <c r="F10" s="35">
        <v>96.67</v>
      </c>
    </row>
    <row r="11" spans="1:6" ht="15.75">
      <c r="A11" s="35" t="s">
        <v>2</v>
      </c>
      <c r="B11" s="36" t="s">
        <v>41</v>
      </c>
      <c r="C11" s="35" t="s">
        <v>39</v>
      </c>
      <c r="D11" s="35">
        <v>3.41</v>
      </c>
      <c r="E11" s="35">
        <v>3.41</v>
      </c>
      <c r="F11" s="35">
        <v>3.41</v>
      </c>
    </row>
    <row r="12" spans="1:6" ht="15.75">
      <c r="A12" s="35" t="s">
        <v>42</v>
      </c>
      <c r="B12" s="36" t="s">
        <v>43</v>
      </c>
      <c r="C12" s="35" t="s">
        <v>39</v>
      </c>
      <c r="D12" s="35">
        <v>22.29</v>
      </c>
      <c r="E12" s="35">
        <v>22.29</v>
      </c>
      <c r="F12" s="35">
        <v>22.29</v>
      </c>
    </row>
    <row r="13" spans="1:6" ht="31.5">
      <c r="A13" s="35">
        <v>2</v>
      </c>
      <c r="B13" s="36" t="s">
        <v>20</v>
      </c>
      <c r="C13" s="35" t="s">
        <v>44</v>
      </c>
      <c r="D13" s="20">
        <v>48.8</v>
      </c>
      <c r="E13" s="20">
        <v>48.8</v>
      </c>
      <c r="F13" s="20">
        <v>48.8</v>
      </c>
    </row>
    <row r="14" spans="1:6" ht="31.5">
      <c r="A14" s="35">
        <v>3</v>
      </c>
      <c r="B14" s="36" t="s">
        <v>18</v>
      </c>
      <c r="C14" s="34" t="s">
        <v>39</v>
      </c>
      <c r="D14" s="20">
        <v>12665</v>
      </c>
      <c r="E14" s="20">
        <v>12665</v>
      </c>
      <c r="F14" s="20">
        <v>12665</v>
      </c>
    </row>
    <row r="15" spans="1:6" ht="31.5">
      <c r="A15" s="35">
        <v>4</v>
      </c>
      <c r="B15" s="36" t="s">
        <v>19</v>
      </c>
      <c r="C15" s="34" t="s">
        <v>39</v>
      </c>
      <c r="D15" s="20">
        <v>0</v>
      </c>
      <c r="E15" s="20">
        <v>0</v>
      </c>
      <c r="F15" s="20">
        <v>0</v>
      </c>
    </row>
  </sheetData>
  <sheetProtection/>
  <mergeCells count="7">
    <mergeCell ref="A3:F3"/>
    <mergeCell ref="A4:F4"/>
    <mergeCell ref="D1:F1"/>
    <mergeCell ref="A6:A7"/>
    <mergeCell ref="B6:B7"/>
    <mergeCell ref="C6:C7"/>
    <mergeCell ref="D6:F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L32"/>
  <sheetViews>
    <sheetView tabSelected="1" workbookViewId="0" topLeftCell="A2">
      <selection activeCell="N12" sqref="N12"/>
    </sheetView>
  </sheetViews>
  <sheetFormatPr defaultColWidth="9.140625" defaultRowHeight="12.75"/>
  <cols>
    <col min="1" max="1" width="5.8515625" style="3" customWidth="1"/>
    <col min="2" max="2" width="23.7109375" style="3" customWidth="1"/>
    <col min="3" max="3" width="12.00390625" style="4" customWidth="1"/>
    <col min="4" max="4" width="13.28125" style="4" customWidth="1"/>
    <col min="5" max="5" width="11.57421875" style="3" customWidth="1"/>
    <col min="6" max="6" width="11.8515625" style="3" customWidth="1"/>
    <col min="7" max="7" width="10.8515625" style="3" customWidth="1"/>
    <col min="8" max="8" width="10.28125" style="3" customWidth="1"/>
    <col min="9" max="9" width="11.00390625" style="3" customWidth="1"/>
    <col min="10" max="10" width="12.28125" style="3" customWidth="1"/>
    <col min="11" max="11" width="12.8515625" style="3" customWidth="1"/>
    <col min="12" max="12" width="22.00390625" style="3" customWidth="1"/>
    <col min="13" max="16384" width="9.140625" style="3" customWidth="1"/>
  </cols>
  <sheetData>
    <row r="1" ht="15.75" hidden="1"/>
    <row r="2" spans="2:11" ht="54.75" customHeight="1">
      <c r="B2" s="16"/>
      <c r="C2" s="53"/>
      <c r="D2" s="53"/>
      <c r="E2" s="53"/>
      <c r="F2" s="19"/>
      <c r="G2" s="19"/>
      <c r="H2" s="53" t="s">
        <v>81</v>
      </c>
      <c r="I2" s="53"/>
      <c r="J2" s="53"/>
      <c r="K2" s="53"/>
    </row>
    <row r="3" spans="1:4" ht="18.75">
      <c r="A3" s="5"/>
      <c r="B3" s="5"/>
      <c r="C3" s="6"/>
      <c r="D3" s="6"/>
    </row>
    <row r="4" spans="1:12" ht="19.5" customHeight="1">
      <c r="A4" s="54" t="s">
        <v>10</v>
      </c>
      <c r="B4" s="54"/>
      <c r="C4" s="54"/>
      <c r="D4" s="54"/>
      <c r="E4" s="54"/>
      <c r="F4" s="55"/>
      <c r="G4" s="55"/>
      <c r="H4" s="55"/>
      <c r="I4" s="55"/>
      <c r="J4" s="55"/>
      <c r="K4" s="55"/>
      <c r="L4" s="15"/>
    </row>
    <row r="5" spans="1:11" ht="19.5" customHeight="1">
      <c r="A5" s="44" t="s">
        <v>80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5:11" ht="16.5" customHeight="1">
      <c r="E6" s="7"/>
      <c r="F6" s="7"/>
      <c r="G6" s="7"/>
      <c r="H6" s="7"/>
      <c r="I6" s="7"/>
      <c r="J6" s="7"/>
      <c r="K6" s="7" t="s">
        <v>5</v>
      </c>
    </row>
    <row r="7" spans="1:11" ht="17.25" customHeight="1">
      <c r="A7" s="52" t="s">
        <v>6</v>
      </c>
      <c r="B7" s="52" t="s">
        <v>0</v>
      </c>
      <c r="C7" s="52" t="s">
        <v>21</v>
      </c>
      <c r="D7" s="52"/>
      <c r="E7" s="52"/>
      <c r="F7" s="52" t="s">
        <v>23</v>
      </c>
      <c r="G7" s="52"/>
      <c r="H7" s="52"/>
      <c r="I7" s="52" t="s">
        <v>22</v>
      </c>
      <c r="J7" s="52"/>
      <c r="K7" s="52"/>
    </row>
    <row r="8" spans="1:11" ht="81.75" customHeight="1">
      <c r="A8" s="52"/>
      <c r="B8" s="52"/>
      <c r="C8" s="8" t="s">
        <v>9</v>
      </c>
      <c r="D8" s="8" t="s">
        <v>3</v>
      </c>
      <c r="E8" s="9" t="s">
        <v>4</v>
      </c>
      <c r="F8" s="8" t="s">
        <v>9</v>
      </c>
      <c r="G8" s="8" t="s">
        <v>3</v>
      </c>
      <c r="H8" s="9" t="s">
        <v>4</v>
      </c>
      <c r="I8" s="8" t="s">
        <v>9</v>
      </c>
      <c r="J8" s="8" t="s">
        <v>3</v>
      </c>
      <c r="K8" s="9" t="s">
        <v>4</v>
      </c>
    </row>
    <row r="9" spans="1:11" ht="15.75">
      <c r="A9" s="9">
        <v>1</v>
      </c>
      <c r="B9" s="9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</row>
    <row r="10" spans="1:11" ht="37.5" customHeight="1">
      <c r="A10" s="11">
        <v>1</v>
      </c>
      <c r="B10" s="13" t="s">
        <v>25</v>
      </c>
      <c r="C10" s="21">
        <v>1503.58</v>
      </c>
      <c r="D10" s="21">
        <v>1495.05</v>
      </c>
      <c r="E10" s="21">
        <f>C10-D10</f>
        <v>8.529999999999973</v>
      </c>
      <c r="F10" s="21">
        <v>1574.28</v>
      </c>
      <c r="G10" s="21">
        <v>1571.67</v>
      </c>
      <c r="H10" s="21">
        <f>F10-G10</f>
        <v>2.6099999999999</v>
      </c>
      <c r="I10" s="21">
        <v>1648.3</v>
      </c>
      <c r="J10" s="21">
        <v>1645.54</v>
      </c>
      <c r="K10" s="21">
        <f>I10-J10</f>
        <v>2.759999999999991</v>
      </c>
    </row>
    <row r="11" spans="1:11" ht="47.25">
      <c r="A11" s="14">
        <v>2</v>
      </c>
      <c r="B11" s="12" t="s">
        <v>45</v>
      </c>
      <c r="C11" s="22">
        <v>2385.17</v>
      </c>
      <c r="D11" s="22">
        <v>2125.05</v>
      </c>
      <c r="E11" s="21">
        <f aca="true" t="shared" si="0" ref="E11:E32">C11-D11</f>
        <v>260.1199999999999</v>
      </c>
      <c r="F11" s="22">
        <v>2497.27</v>
      </c>
      <c r="G11" s="22">
        <v>2231.35</v>
      </c>
      <c r="H11" s="21">
        <f aca="true" t="shared" si="1" ref="H11:H32">F11-G11</f>
        <v>265.9200000000001</v>
      </c>
      <c r="I11" s="22">
        <v>2614.64</v>
      </c>
      <c r="J11" s="22">
        <v>2336.22</v>
      </c>
      <c r="K11" s="21">
        <f aca="true" t="shared" si="2" ref="K11:K32">I11-J11</f>
        <v>278.4200000000001</v>
      </c>
    </row>
    <row r="12" spans="1:11" ht="47.25">
      <c r="A12" s="14" t="s">
        <v>46</v>
      </c>
      <c r="B12" s="12" t="s">
        <v>47</v>
      </c>
      <c r="C12" s="22">
        <v>5.75</v>
      </c>
      <c r="D12" s="22">
        <v>5.75</v>
      </c>
      <c r="E12" s="21">
        <f t="shared" si="0"/>
        <v>0</v>
      </c>
      <c r="F12" s="22">
        <v>5.75</v>
      </c>
      <c r="G12" s="22">
        <v>5.75</v>
      </c>
      <c r="H12" s="21">
        <f t="shared" si="1"/>
        <v>0</v>
      </c>
      <c r="I12" s="22">
        <v>5.75</v>
      </c>
      <c r="J12" s="22">
        <v>5.75</v>
      </c>
      <c r="K12" s="21">
        <f t="shared" si="2"/>
        <v>0</v>
      </c>
    </row>
    <row r="13" spans="1:11" ht="31.5">
      <c r="A13" s="14">
        <v>3</v>
      </c>
      <c r="B13" s="13" t="s">
        <v>48</v>
      </c>
      <c r="C13" s="22">
        <v>732.25</v>
      </c>
      <c r="D13" s="22">
        <v>652.39</v>
      </c>
      <c r="E13" s="21">
        <f t="shared" si="0"/>
        <v>79.86000000000001</v>
      </c>
      <c r="F13" s="22">
        <v>766.66</v>
      </c>
      <c r="G13" s="22">
        <v>685.03</v>
      </c>
      <c r="H13" s="21">
        <f t="shared" si="1"/>
        <v>81.63</v>
      </c>
      <c r="I13" s="22">
        <v>801.7</v>
      </c>
      <c r="J13" s="22">
        <v>717.23</v>
      </c>
      <c r="K13" s="21">
        <f t="shared" si="2"/>
        <v>84.47000000000003</v>
      </c>
    </row>
    <row r="14" spans="1:11" ht="66" customHeight="1">
      <c r="A14" s="14">
        <v>4</v>
      </c>
      <c r="B14" s="12" t="s">
        <v>49</v>
      </c>
      <c r="C14" s="22">
        <v>901.37</v>
      </c>
      <c r="D14" s="23">
        <v>901.37</v>
      </c>
      <c r="E14" s="21">
        <f t="shared" si="0"/>
        <v>0</v>
      </c>
      <c r="F14" s="22">
        <v>901.37</v>
      </c>
      <c r="G14" s="23">
        <v>901.37</v>
      </c>
      <c r="H14" s="21">
        <f t="shared" si="1"/>
        <v>0</v>
      </c>
      <c r="I14" s="22">
        <v>901.37</v>
      </c>
      <c r="J14" s="23">
        <v>901.37</v>
      </c>
      <c r="K14" s="21">
        <f t="shared" si="2"/>
        <v>0</v>
      </c>
    </row>
    <row r="15" spans="1:11" ht="31.5">
      <c r="A15" s="14">
        <v>5</v>
      </c>
      <c r="B15" s="12" t="s">
        <v>50</v>
      </c>
      <c r="C15" s="22">
        <v>2047.21</v>
      </c>
      <c r="D15" s="23">
        <v>1372.08</v>
      </c>
      <c r="E15" s="21">
        <f t="shared" si="0"/>
        <v>675.1300000000001</v>
      </c>
      <c r="F15" s="18">
        <v>2077.1</v>
      </c>
      <c r="G15" s="23">
        <v>1508.47</v>
      </c>
      <c r="H15" s="21">
        <f t="shared" si="1"/>
        <v>568.6299999999999</v>
      </c>
      <c r="I15" s="18">
        <v>2108.39</v>
      </c>
      <c r="J15" s="23">
        <v>1583.27</v>
      </c>
      <c r="K15" s="21">
        <f t="shared" si="2"/>
        <v>525.1199999999999</v>
      </c>
    </row>
    <row r="16" spans="1:11" ht="47.25">
      <c r="A16" s="14" t="s">
        <v>51</v>
      </c>
      <c r="B16" s="12" t="s">
        <v>52</v>
      </c>
      <c r="C16" s="22">
        <v>371.54</v>
      </c>
      <c r="D16" s="23">
        <v>365.76</v>
      </c>
      <c r="E16" s="21">
        <f t="shared" si="0"/>
        <v>5.78000000000003</v>
      </c>
      <c r="F16" s="18">
        <v>389</v>
      </c>
      <c r="G16" s="23">
        <v>383.51</v>
      </c>
      <c r="H16" s="21">
        <f t="shared" si="1"/>
        <v>5.490000000000009</v>
      </c>
      <c r="I16" s="18">
        <v>407.28</v>
      </c>
      <c r="J16" s="23">
        <v>401.54</v>
      </c>
      <c r="K16" s="21">
        <f t="shared" si="2"/>
        <v>5.739999999999952</v>
      </c>
    </row>
    <row r="17" spans="1:11" ht="31.5">
      <c r="A17" s="14" t="s">
        <v>53</v>
      </c>
      <c r="B17" s="13" t="s">
        <v>54</v>
      </c>
      <c r="C17" s="22">
        <v>114.06</v>
      </c>
      <c r="D17" s="23">
        <v>112.29</v>
      </c>
      <c r="E17" s="21">
        <f t="shared" si="0"/>
        <v>1.769999999999996</v>
      </c>
      <c r="F17" s="18">
        <v>119.42</v>
      </c>
      <c r="G17" s="23">
        <v>117.74</v>
      </c>
      <c r="H17" s="21">
        <f t="shared" si="1"/>
        <v>1.6800000000000068</v>
      </c>
      <c r="I17" s="18">
        <v>125.04</v>
      </c>
      <c r="J17" s="23">
        <v>123.27</v>
      </c>
      <c r="K17" s="21">
        <f t="shared" si="2"/>
        <v>1.7700000000000102</v>
      </c>
    </row>
    <row r="18" spans="1:11" ht="15.75">
      <c r="A18" s="14" t="s">
        <v>55</v>
      </c>
      <c r="B18" s="12" t="s">
        <v>56</v>
      </c>
      <c r="C18" s="22">
        <v>150.32</v>
      </c>
      <c r="D18" s="22">
        <v>150.32</v>
      </c>
      <c r="E18" s="21">
        <f t="shared" si="0"/>
        <v>0</v>
      </c>
      <c r="F18" s="22">
        <v>157.39</v>
      </c>
      <c r="G18" s="22">
        <v>153.85</v>
      </c>
      <c r="H18" s="21">
        <f t="shared" si="1"/>
        <v>3.539999999999992</v>
      </c>
      <c r="I18" s="22">
        <v>164.78</v>
      </c>
      <c r="J18" s="22">
        <v>161.08</v>
      </c>
      <c r="K18" s="21">
        <f t="shared" si="2"/>
        <v>3.6999999999999886</v>
      </c>
    </row>
    <row r="19" spans="1:11" ht="15.75">
      <c r="A19" s="14" t="s">
        <v>57</v>
      </c>
      <c r="B19" s="12" t="s">
        <v>58</v>
      </c>
      <c r="C19" s="22">
        <v>1411.29</v>
      </c>
      <c r="D19" s="22">
        <v>743.71</v>
      </c>
      <c r="E19" s="21">
        <f t="shared" si="0"/>
        <v>667.5799999999999</v>
      </c>
      <c r="F19" s="18">
        <v>1411.29</v>
      </c>
      <c r="G19" s="23">
        <v>853.37</v>
      </c>
      <c r="H19" s="21">
        <f t="shared" si="1"/>
        <v>557.92</v>
      </c>
      <c r="I19" s="18">
        <v>1411.29</v>
      </c>
      <c r="J19" s="23">
        <v>897.38</v>
      </c>
      <c r="K19" s="21">
        <f t="shared" si="2"/>
        <v>513.91</v>
      </c>
    </row>
    <row r="20" spans="1:12" ht="61.5" customHeight="1">
      <c r="A20" s="14">
        <v>6</v>
      </c>
      <c r="B20" s="12" t="s">
        <v>24</v>
      </c>
      <c r="C20" s="22">
        <v>372.23</v>
      </c>
      <c r="D20" s="22">
        <v>315.45</v>
      </c>
      <c r="E20" s="21">
        <f t="shared" si="0"/>
        <v>56.78000000000003</v>
      </c>
      <c r="F20" s="21">
        <v>322.85</v>
      </c>
      <c r="G20" s="21">
        <v>322.85</v>
      </c>
      <c r="H20" s="21">
        <f t="shared" si="1"/>
        <v>0</v>
      </c>
      <c r="I20" s="18">
        <v>338.02</v>
      </c>
      <c r="J20" s="23">
        <v>338.02</v>
      </c>
      <c r="K20" s="21">
        <f t="shared" si="2"/>
        <v>0</v>
      </c>
      <c r="L20" s="3" t="s">
        <v>77</v>
      </c>
    </row>
    <row r="21" spans="1:11" ht="87.75" customHeight="1">
      <c r="A21" s="14">
        <v>7</v>
      </c>
      <c r="B21" s="12" t="s">
        <v>59</v>
      </c>
      <c r="C21" s="22">
        <f>C22+C23+C26+99.86</f>
        <v>9121.760000000002</v>
      </c>
      <c r="D21" s="22">
        <f>D22+D23+D26+99.86+194.75</f>
        <v>8225.64</v>
      </c>
      <c r="E21" s="21">
        <f t="shared" si="0"/>
        <v>896.1200000000026</v>
      </c>
      <c r="F21" s="22">
        <f>F22+F23+F26+99.86</f>
        <v>9352.260000000002</v>
      </c>
      <c r="G21" s="22">
        <f>G22+G23+G26+99.86+198.58</f>
        <v>8431.59</v>
      </c>
      <c r="H21" s="21">
        <f t="shared" si="1"/>
        <v>920.6700000000019</v>
      </c>
      <c r="I21" s="22">
        <f>I22+I23+I26+99.86+1</f>
        <v>9583.310000000001</v>
      </c>
      <c r="J21" s="22">
        <f>J22+J23+J26+99.86+206.42</f>
        <v>8656.210000000001</v>
      </c>
      <c r="K21" s="21">
        <f t="shared" si="2"/>
        <v>927.1000000000004</v>
      </c>
    </row>
    <row r="22" spans="1:11" ht="28.5" customHeight="1">
      <c r="A22" s="14" t="s">
        <v>60</v>
      </c>
      <c r="B22" s="12" t="s">
        <v>61</v>
      </c>
      <c r="C22" s="22">
        <v>4502.8</v>
      </c>
      <c r="D22" s="22">
        <v>4262.07</v>
      </c>
      <c r="E22" s="21">
        <f t="shared" si="0"/>
        <v>240.73000000000047</v>
      </c>
      <c r="F22" s="21">
        <v>4502.8</v>
      </c>
      <c r="G22" s="23">
        <v>4262.06</v>
      </c>
      <c r="H22" s="21">
        <f t="shared" si="1"/>
        <v>240.73999999999978</v>
      </c>
      <c r="I22" s="21">
        <v>4574.84</v>
      </c>
      <c r="J22" s="23">
        <v>4296.16</v>
      </c>
      <c r="K22" s="21">
        <f t="shared" si="2"/>
        <v>278.6800000000003</v>
      </c>
    </row>
    <row r="23" spans="1:11" ht="45" customHeight="1">
      <c r="A23" s="14" t="s">
        <v>62</v>
      </c>
      <c r="B23" s="12" t="s">
        <v>63</v>
      </c>
      <c r="C23" s="22">
        <f>2653.13-372.23</f>
        <v>2280.9</v>
      </c>
      <c r="D23" s="22">
        <f>2438.11-315.45</f>
        <v>2122.6600000000003</v>
      </c>
      <c r="E23" s="21">
        <f t="shared" si="0"/>
        <v>158.23999999999978</v>
      </c>
      <c r="F23" s="22">
        <f>2749.91-322.85</f>
        <v>2427.06</v>
      </c>
      <c r="G23" s="22">
        <f>2551.08-322.85</f>
        <v>2228.23</v>
      </c>
      <c r="H23" s="21">
        <f t="shared" si="1"/>
        <v>198.82999999999993</v>
      </c>
      <c r="I23" s="22">
        <f>2835.39-338.02</f>
        <v>2497.37</v>
      </c>
      <c r="J23" s="22">
        <f>2671.71-338.02</f>
        <v>2333.69</v>
      </c>
      <c r="K23" s="21">
        <f t="shared" si="2"/>
        <v>163.67999999999984</v>
      </c>
    </row>
    <row r="24" spans="1:11" ht="64.5" customHeight="1">
      <c r="A24" s="14" t="s">
        <v>64</v>
      </c>
      <c r="B24" s="12" t="s">
        <v>65</v>
      </c>
      <c r="C24" s="22">
        <v>1449.41</v>
      </c>
      <c r="D24" s="22">
        <v>1381.42</v>
      </c>
      <c r="E24" s="21">
        <f t="shared" si="0"/>
        <v>67.99000000000001</v>
      </c>
      <c r="F24" s="21">
        <v>1517.53</v>
      </c>
      <c r="G24" s="23">
        <v>1452.35</v>
      </c>
      <c r="H24" s="21">
        <f t="shared" si="1"/>
        <v>65.18000000000006</v>
      </c>
      <c r="I24" s="21">
        <v>1588.86</v>
      </c>
      <c r="J24" s="23">
        <v>1520.61</v>
      </c>
      <c r="K24" s="21">
        <f t="shared" si="2"/>
        <v>68.25</v>
      </c>
    </row>
    <row r="25" spans="1:11" ht="42" customHeight="1">
      <c r="A25" s="14" t="s">
        <v>66</v>
      </c>
      <c r="B25" s="13" t="s">
        <v>54</v>
      </c>
      <c r="C25" s="22">
        <v>444.97</v>
      </c>
      <c r="D25" s="22">
        <v>424.1</v>
      </c>
      <c r="E25" s="21">
        <f t="shared" si="0"/>
        <v>20.870000000000005</v>
      </c>
      <c r="F25" s="21">
        <v>465.88</v>
      </c>
      <c r="G25" s="23">
        <v>445.87</v>
      </c>
      <c r="H25" s="21">
        <f t="shared" si="1"/>
        <v>20.00999999999999</v>
      </c>
      <c r="I25" s="21">
        <v>487.78</v>
      </c>
      <c r="J25" s="23">
        <v>466.82</v>
      </c>
      <c r="K25" s="21">
        <f t="shared" si="2"/>
        <v>20.95999999999998</v>
      </c>
    </row>
    <row r="26" spans="1:11" ht="54" customHeight="1">
      <c r="A26" s="14" t="s">
        <v>67</v>
      </c>
      <c r="B26" s="13" t="s">
        <v>68</v>
      </c>
      <c r="C26" s="22">
        <v>2238.2</v>
      </c>
      <c r="D26" s="22">
        <v>1546.3</v>
      </c>
      <c r="E26" s="21">
        <f t="shared" si="0"/>
        <v>691.8999999999999</v>
      </c>
      <c r="F26" s="21">
        <v>2322.54</v>
      </c>
      <c r="G26" s="23">
        <v>1642.86</v>
      </c>
      <c r="H26" s="21">
        <f t="shared" si="1"/>
        <v>679.6800000000001</v>
      </c>
      <c r="I26" s="21">
        <v>2410.24</v>
      </c>
      <c r="J26" s="23">
        <v>1720.08</v>
      </c>
      <c r="K26" s="21">
        <f t="shared" si="2"/>
        <v>690.1599999999999</v>
      </c>
    </row>
    <row r="27" spans="1:11" ht="61.5" customHeight="1">
      <c r="A27" s="14" t="s">
        <v>69</v>
      </c>
      <c r="B27" s="12" t="s">
        <v>70</v>
      </c>
      <c r="C27" s="22">
        <v>1106.47</v>
      </c>
      <c r="D27" s="22">
        <v>949.84</v>
      </c>
      <c r="E27" s="21">
        <f t="shared" si="0"/>
        <v>156.63</v>
      </c>
      <c r="F27" s="21">
        <v>1158.47</v>
      </c>
      <c r="G27" s="23">
        <v>1000.47</v>
      </c>
      <c r="H27" s="21">
        <f t="shared" si="1"/>
        <v>158</v>
      </c>
      <c r="I27" s="21">
        <v>1212.92</v>
      </c>
      <c r="J27" s="23">
        <v>1047.49</v>
      </c>
      <c r="K27" s="21">
        <f t="shared" si="2"/>
        <v>165.43000000000006</v>
      </c>
    </row>
    <row r="28" spans="1:11" ht="37.5" customHeight="1">
      <c r="A28" s="14" t="s">
        <v>71</v>
      </c>
      <c r="B28" s="13" t="s">
        <v>54</v>
      </c>
      <c r="C28" s="22">
        <v>372.58</v>
      </c>
      <c r="D28" s="22">
        <v>323.87</v>
      </c>
      <c r="E28" s="21">
        <f t="shared" si="0"/>
        <v>48.70999999999998</v>
      </c>
      <c r="F28" s="21">
        <v>390.09</v>
      </c>
      <c r="G28" s="23">
        <v>341.13</v>
      </c>
      <c r="H28" s="21">
        <f t="shared" si="1"/>
        <v>48.95999999999998</v>
      </c>
      <c r="I28" s="21">
        <v>408.43</v>
      </c>
      <c r="J28" s="23">
        <v>357.16</v>
      </c>
      <c r="K28" s="21">
        <f t="shared" si="2"/>
        <v>51.26999999999998</v>
      </c>
    </row>
    <row r="29" spans="1:11" ht="37.5" customHeight="1">
      <c r="A29" s="14">
        <v>8</v>
      </c>
      <c r="B29" s="13" t="s">
        <v>72</v>
      </c>
      <c r="C29" s="22">
        <f>C10+C11+C13+C14+C15+C20+C21</f>
        <v>17063.57</v>
      </c>
      <c r="D29" s="22">
        <f aca="true" t="shared" si="3" ref="D29:J29">D10+D11+D13+D14+D15+D20+D21</f>
        <v>15087.029999999999</v>
      </c>
      <c r="E29" s="21">
        <f t="shared" si="0"/>
        <v>1976.5400000000009</v>
      </c>
      <c r="F29" s="22">
        <f t="shared" si="3"/>
        <v>17491.79</v>
      </c>
      <c r="G29" s="22">
        <f t="shared" si="3"/>
        <v>15652.330000000002</v>
      </c>
      <c r="H29" s="21">
        <f t="shared" si="1"/>
        <v>1839.4599999999991</v>
      </c>
      <c r="I29" s="22">
        <f t="shared" si="3"/>
        <v>17995.730000000003</v>
      </c>
      <c r="J29" s="22">
        <f t="shared" si="3"/>
        <v>16177.86</v>
      </c>
      <c r="K29" s="21">
        <f t="shared" si="2"/>
        <v>1817.8700000000026</v>
      </c>
    </row>
    <row r="30" spans="1:11" ht="31.5" customHeight="1">
      <c r="A30" s="14">
        <v>9</v>
      </c>
      <c r="B30" s="13" t="s">
        <v>73</v>
      </c>
      <c r="C30" s="22">
        <v>470.11</v>
      </c>
      <c r="D30" s="22">
        <v>26.88</v>
      </c>
      <c r="E30" s="21">
        <f t="shared" si="0"/>
        <v>443.23</v>
      </c>
      <c r="F30" s="18">
        <v>524.74</v>
      </c>
      <c r="G30" s="23">
        <v>26.88</v>
      </c>
      <c r="H30" s="21">
        <f t="shared" si="1"/>
        <v>497.86</v>
      </c>
      <c r="I30" s="18">
        <v>540.35</v>
      </c>
      <c r="J30" s="23">
        <v>26.88</v>
      </c>
      <c r="K30" s="21">
        <f t="shared" si="2"/>
        <v>513.47</v>
      </c>
    </row>
    <row r="31" spans="1:11" ht="31.5" customHeight="1">
      <c r="A31" s="14" t="s">
        <v>74</v>
      </c>
      <c r="B31" s="13" t="s">
        <v>75</v>
      </c>
      <c r="C31" s="22">
        <v>125.67</v>
      </c>
      <c r="D31" s="22">
        <v>5.38</v>
      </c>
      <c r="E31" s="21">
        <f t="shared" si="0"/>
        <v>120.29</v>
      </c>
      <c r="F31" s="18">
        <v>136.6</v>
      </c>
      <c r="G31" s="23">
        <v>5.38</v>
      </c>
      <c r="H31" s="21">
        <f t="shared" si="1"/>
        <v>131.22</v>
      </c>
      <c r="I31" s="18">
        <v>139.72</v>
      </c>
      <c r="J31" s="23">
        <v>5.38</v>
      </c>
      <c r="K31" s="21">
        <f t="shared" si="2"/>
        <v>134.34</v>
      </c>
    </row>
    <row r="32" spans="1:11" ht="47.25">
      <c r="A32" s="17">
        <v>10</v>
      </c>
      <c r="B32" s="12" t="s">
        <v>76</v>
      </c>
      <c r="C32" s="22">
        <f>C29+C30</f>
        <v>17533.68</v>
      </c>
      <c r="D32" s="22">
        <f aca="true" t="shared" si="4" ref="D32:J32">D29+D30</f>
        <v>15113.909999999998</v>
      </c>
      <c r="E32" s="21">
        <f t="shared" si="0"/>
        <v>2419.7700000000023</v>
      </c>
      <c r="F32" s="22">
        <f t="shared" si="4"/>
        <v>18016.530000000002</v>
      </c>
      <c r="G32" s="22">
        <f t="shared" si="4"/>
        <v>15679.210000000001</v>
      </c>
      <c r="H32" s="21">
        <f t="shared" si="1"/>
        <v>2337.3200000000015</v>
      </c>
      <c r="I32" s="22">
        <f t="shared" si="4"/>
        <v>18536.08</v>
      </c>
      <c r="J32" s="22">
        <f t="shared" si="4"/>
        <v>16204.74</v>
      </c>
      <c r="K32" s="21">
        <f t="shared" si="2"/>
        <v>2331.340000000002</v>
      </c>
    </row>
  </sheetData>
  <sheetProtection/>
  <mergeCells count="9">
    <mergeCell ref="A7:A8"/>
    <mergeCell ref="B7:B8"/>
    <mergeCell ref="C7:E7"/>
    <mergeCell ref="C2:E2"/>
    <mergeCell ref="A5:K5"/>
    <mergeCell ref="F7:H7"/>
    <mergeCell ref="I7:K7"/>
    <mergeCell ref="A4:K4"/>
    <mergeCell ref="H2:K2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view="pageLayout" workbookViewId="0" topLeftCell="A1">
      <selection activeCell="K8" sqref="K8"/>
    </sheetView>
  </sheetViews>
  <sheetFormatPr defaultColWidth="9.140625" defaultRowHeight="12.75"/>
  <cols>
    <col min="1" max="1" width="4.28125" style="27" customWidth="1"/>
    <col min="2" max="2" width="30.28125" style="27" customWidth="1"/>
    <col min="3" max="9" width="13.00390625" style="27" customWidth="1"/>
    <col min="10" max="16384" width="9.140625" style="27" customWidth="1"/>
  </cols>
  <sheetData>
    <row r="1" spans="6:12" ht="57.75" customHeight="1">
      <c r="F1" s="28"/>
      <c r="G1" s="53" t="s">
        <v>83</v>
      </c>
      <c r="H1" s="58"/>
      <c r="I1" s="58"/>
      <c r="J1" s="29"/>
      <c r="K1" s="29"/>
      <c r="L1" s="29"/>
    </row>
    <row r="3" spans="1:12" ht="49.5" customHeight="1">
      <c r="A3" s="56" t="s">
        <v>79</v>
      </c>
      <c r="B3" s="56"/>
      <c r="C3" s="56"/>
      <c r="D3" s="56"/>
      <c r="E3" s="56"/>
      <c r="F3" s="56"/>
      <c r="G3" s="56"/>
      <c r="H3" s="56"/>
      <c r="I3" s="56"/>
      <c r="J3" s="30"/>
      <c r="K3" s="30"/>
      <c r="L3" s="30"/>
    </row>
    <row r="5" spans="1:9" s="31" customFormat="1" ht="50.25" customHeight="1">
      <c r="A5" s="59" t="s">
        <v>6</v>
      </c>
      <c r="B5" s="59" t="s">
        <v>11</v>
      </c>
      <c r="C5" s="59" t="s">
        <v>8</v>
      </c>
      <c r="D5" s="59" t="s">
        <v>26</v>
      </c>
      <c r="E5" s="59"/>
      <c r="F5" s="59"/>
      <c r="G5" s="59"/>
      <c r="H5" s="59"/>
      <c r="I5" s="59"/>
    </row>
    <row r="6" spans="1:9" s="31" customFormat="1" ht="55.5" customHeight="1">
      <c r="A6" s="59"/>
      <c r="B6" s="59"/>
      <c r="C6" s="59"/>
      <c r="D6" s="32" t="s">
        <v>27</v>
      </c>
      <c r="E6" s="32" t="s">
        <v>28</v>
      </c>
      <c r="F6" s="32" t="s">
        <v>29</v>
      </c>
      <c r="G6" s="32" t="s">
        <v>30</v>
      </c>
      <c r="H6" s="11" t="s">
        <v>31</v>
      </c>
      <c r="I6" s="11" t="s">
        <v>32</v>
      </c>
    </row>
    <row r="7" spans="1:9" s="31" customFormat="1" ht="15.75">
      <c r="A7" s="26">
        <v>1</v>
      </c>
      <c r="B7" s="26">
        <v>2</v>
      </c>
      <c r="C7" s="26">
        <v>3</v>
      </c>
      <c r="D7" s="33">
        <v>4</v>
      </c>
      <c r="E7" s="33">
        <v>5</v>
      </c>
      <c r="F7" s="33">
        <v>6</v>
      </c>
      <c r="G7" s="33">
        <v>7</v>
      </c>
      <c r="H7" s="39">
        <v>8</v>
      </c>
      <c r="I7" s="39">
        <v>9</v>
      </c>
    </row>
    <row r="8" spans="1:9" s="31" customFormat="1" ht="52.5" customHeight="1">
      <c r="A8" s="25" t="s">
        <v>33</v>
      </c>
      <c r="B8" s="24" t="s">
        <v>12</v>
      </c>
      <c r="C8" s="25" t="s">
        <v>13</v>
      </c>
      <c r="D8" s="40">
        <v>120.98</v>
      </c>
      <c r="E8" s="40">
        <v>126.06</v>
      </c>
      <c r="F8" s="41">
        <v>126.06</v>
      </c>
      <c r="G8" s="42">
        <v>130.22</v>
      </c>
      <c r="H8" s="41">
        <v>130.22</v>
      </c>
      <c r="I8" s="42">
        <v>134.65</v>
      </c>
    </row>
    <row r="9" spans="1:9" ht="52.5" customHeight="1">
      <c r="A9" s="25" t="s">
        <v>34</v>
      </c>
      <c r="B9" s="24" t="s">
        <v>14</v>
      </c>
      <c r="C9" s="25" t="s">
        <v>13</v>
      </c>
      <c r="D9" s="42">
        <v>142.76</v>
      </c>
      <c r="E9" s="42">
        <v>148.75</v>
      </c>
      <c r="F9" s="42">
        <v>148.75</v>
      </c>
      <c r="G9" s="42">
        <v>153.66</v>
      </c>
      <c r="H9" s="42">
        <v>153.66</v>
      </c>
      <c r="I9" s="42">
        <v>158.89</v>
      </c>
    </row>
    <row r="11" spans="1:9" ht="56.25" customHeight="1">
      <c r="A11" s="57"/>
      <c r="B11" s="57"/>
      <c r="C11" s="57"/>
      <c r="D11" s="57"/>
      <c r="E11" s="57"/>
      <c r="F11" s="57"/>
      <c r="G11" s="57"/>
      <c r="H11" s="57"/>
      <c r="I11" s="57"/>
    </row>
    <row r="13" spans="2:10" ht="54.75" customHeight="1">
      <c r="B13" s="56"/>
      <c r="C13" s="56"/>
      <c r="D13" s="56"/>
      <c r="E13" s="56"/>
      <c r="F13" s="56"/>
      <c r="G13" s="56"/>
      <c r="H13" s="56"/>
      <c r="I13" s="56"/>
      <c r="J13" s="56"/>
    </row>
  </sheetData>
  <sheetProtection/>
  <mergeCells count="8">
    <mergeCell ref="B13:J13"/>
    <mergeCell ref="A11:I11"/>
    <mergeCell ref="G1:I1"/>
    <mergeCell ref="A3:I3"/>
    <mergeCell ref="A5:A6"/>
    <mergeCell ref="B5:B6"/>
    <mergeCell ref="C5:C6"/>
    <mergeCell ref="D5:I5"/>
  </mergeCells>
  <printOptions/>
  <pageMargins left="1.1811023622047245" right="0.5905511811023623" top="0.7874015748031497" bottom="0.7874015748031497" header="0.31496062992125984" footer="0.31496062992125984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2" sqref="G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Головина</cp:lastModifiedBy>
  <cp:lastPrinted>2013-10-28T02:41:18Z</cp:lastPrinted>
  <dcterms:created xsi:type="dcterms:W3CDTF">1996-10-08T23:32:33Z</dcterms:created>
  <dcterms:modified xsi:type="dcterms:W3CDTF">2013-10-31T02:23:49Z</dcterms:modified>
  <cp:category/>
  <cp:version/>
  <cp:contentType/>
  <cp:contentStatus/>
</cp:coreProperties>
</file>